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19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<sst xmlns="http://schemas.openxmlformats.org/spreadsheetml/2006/main" count="64" uniqueCount="32">
  <si>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IMPORT</t>
  </si>
  <si>
    <t>EXPORT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</si>
  <si>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</si>
  <si>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</si>
  <si>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</si>
  <si>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</si>
  <si>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</si>
  <si>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</si>
  <si>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</si>
  <si>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</si>
  <si>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</si>
  <si>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</si>
  <si>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</si>
  <si>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</si>
  <si>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</si>
  <si>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</si>
  <si>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</si>
  <si>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</si>
  <si>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</si>
  <si>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</si>
  <si>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</si>
  <si>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</si>
  <si>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</si>
  <si>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</si>
  <si>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</si>
  <si>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 xml:space="preserve">         Inbound -Outbound container record at BKP -2019</t>
  </si>
  <si>
    <t xml:space="preserve"> Inbound -Outbound container record at BKP -2019</t>
  </si>
  <si>
    <t>Grand TOTAL</t>
  </si>
  <si>
    <t>Import Total</t>
  </si>
  <si>
    <t>TEU</t>
  </si>
  <si>
    <t>Export Total</t>
  </si>
  <si>
    <t>***Tranship included to full container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</si>
</sst>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C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43" fontId="48" fillId="33" borderId="19" xfId="0" applyNumberFormat="1" applyFont="1" applyFill="1" applyBorder="1" applyAlignment="1">
      <alignment/>
    </xf>
    <xf numFmtId="180" fontId="48" fillId="0" borderId="31" xfId="42" applyNumberFormat="1" applyFont="1" applyBorder="1" applyAlignment="1">
      <alignment/>
    </xf>
    <xf numFmtId="0" fontId="5" fillId="32" borderId="17" xfId="0" applyFont="1" applyFill="1" applyBorder="1" applyAlignment="1">
      <alignment horizontal="center"/>
    </xf>
    <xf numFmtId="180" fontId="48" fillId="0" borderId="32" xfId="42" applyNumberFormat="1" applyFont="1" applyBorder="1" applyAlignment="1">
      <alignment/>
    </xf>
    <xf numFmtId="180" fontId="48" fillId="0" borderId="32" xfId="0" applyNumberFormat="1" applyFont="1" applyBorder="1" applyAlignment="1" applyProtection="1">
      <alignment/>
      <protection/>
    </xf>
    <xf numFmtId="0" fontId="5" fillId="32" borderId="17" xfId="0" applyFont="1" applyFill="1" applyBorder="1" applyAlignment="1">
      <alignment horizontal="center"/>
    </xf>
    <xf numFmtId="180" fontId="8" fillId="33" borderId="33" xfId="0" applyNumberFormat="1" applyFont="1" applyFill="1" applyBorder="1" applyAlignment="1">
      <alignment/>
    </xf>
    <xf numFmtId="180" fontId="8" fillId="33" borderId="14" xfId="0" applyNumberFormat="1" applyFont="1" applyFill="1" applyBorder="1" applyAlignment="1">
      <alignment/>
    </xf>
    <xf numFmtId="180" fontId="8" fillId="34" borderId="14" xfId="0" applyNumberFormat="1" applyFont="1" applyFill="1" applyBorder="1" applyAlignment="1">
      <alignment/>
    </xf>
    <xf numFmtId="180" fontId="8" fillId="12" borderId="14" xfId="0" applyNumberFormat="1" applyFont="1" applyFill="1" applyBorder="1" applyAlignment="1">
      <alignment/>
    </xf>
    <xf numFmtId="41" fontId="48" fillId="33" borderId="19" xfId="0" applyNumberFormat="1" applyFont="1" applyFill="1" applyBorder="1" applyAlignment="1">
      <alignment/>
    </xf>
    <xf numFmtId="41" fontId="48" fillId="34" borderId="34" xfId="0" applyNumberFormat="1" applyFont="1" applyFill="1" applyBorder="1" applyAlignment="1">
      <alignment/>
    </xf>
    <xf numFmtId="41" fontId="48" fillId="12" borderId="34" xfId="0" applyNumberFormat="1" applyFont="1" applyFill="1" applyBorder="1" applyAlignment="1">
      <alignment/>
    </xf>
    <xf numFmtId="180" fontId="49" fillId="0" borderId="19" xfId="42" applyNumberFormat="1" applyFont="1" applyFill="1" applyBorder="1" applyAlignment="1">
      <alignment/>
    </xf>
    <xf numFmtId="41" fontId="48" fillId="12" borderId="35" xfId="0" applyNumberFormat="1" applyFont="1" applyFill="1" applyBorder="1" applyAlignment="1">
      <alignment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36" xfId="0" applyNumberFormat="1" applyFont="1" applyFill="1" applyBorder="1" applyAlignment="1">
      <alignment/>
    </xf>
    <xf numFmtId="41" fontId="48" fillId="0" borderId="36" xfId="0" applyNumberFormat="1" applyFont="1" applyFill="1" applyBorder="1" applyAlignment="1">
      <alignment/>
    </xf>
    <xf numFmtId="0" fontId="5" fillId="12" borderId="3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1" fontId="48" fillId="33" borderId="17" xfId="0" applyNumberFormat="1" applyFont="1" applyFill="1" applyBorder="1" applyAlignment="1">
      <alignment/>
    </xf>
    <xf numFmtId="41" fontId="48" fillId="33" borderId="12" xfId="0" applyNumberFormat="1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5" fillId="12" borderId="40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A1">
      <selection activeCell="AC17" sqref="AC17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25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26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24</v>
      </c>
      <c r="AA3" s="2"/>
      <c r="AB3" s="2"/>
      <c r="AC3" s="2"/>
      <c r="AD3" s="2"/>
      <c r="AE3" s="2"/>
    </row>
    <row r="4" spans="1:31" ht="21.75" thickBot="1">
      <c r="A4" s="28">
        <v>2019</v>
      </c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5" t="s">
        <v>1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 t="s">
        <v>27</v>
      </c>
      <c r="AE4" s="68"/>
    </row>
    <row r="5" spans="1:31" ht="21.75" thickBot="1">
      <c r="A5" s="29" t="s">
        <v>11</v>
      </c>
      <c r="B5" s="69" t="s">
        <v>8</v>
      </c>
      <c r="C5" s="70"/>
      <c r="D5" s="71"/>
      <c r="E5" s="30" t="s">
        <v>10</v>
      </c>
      <c r="F5" s="72" t="s">
        <v>9</v>
      </c>
      <c r="G5" s="73"/>
      <c r="H5" s="74"/>
      <c r="I5" s="30" t="s">
        <v>10</v>
      </c>
      <c r="J5" s="72" t="s">
        <v>2</v>
      </c>
      <c r="K5" s="73"/>
      <c r="L5" s="74"/>
      <c r="M5" s="30" t="s">
        <v>10</v>
      </c>
      <c r="N5" s="4" t="s">
        <v>3</v>
      </c>
      <c r="O5" s="31" t="s">
        <v>28</v>
      </c>
      <c r="P5" s="69" t="s">
        <v>8</v>
      </c>
      <c r="Q5" s="70"/>
      <c r="R5" s="71"/>
      <c r="S5" s="30" t="s">
        <v>29</v>
      </c>
      <c r="T5" s="72" t="s">
        <v>9</v>
      </c>
      <c r="U5" s="73"/>
      <c r="V5" s="74"/>
      <c r="W5" s="30" t="s">
        <v>29</v>
      </c>
      <c r="X5" s="72" t="s">
        <v>2</v>
      </c>
      <c r="Y5" s="73"/>
      <c r="Z5" s="74"/>
      <c r="AA5" s="30" t="s">
        <v>29</v>
      </c>
      <c r="AB5" s="4" t="s">
        <v>3</v>
      </c>
      <c r="AC5" s="56" t="s">
        <v>30</v>
      </c>
      <c r="AD5" s="58"/>
      <c r="AE5" s="59"/>
    </row>
    <row r="6" spans="1:31" ht="21.75" thickBot="1">
      <c r="A6" s="32"/>
      <c r="B6" s="5" t="s">
        <v>5</v>
      </c>
      <c r="C6" s="6" t="s">
        <v>6</v>
      </c>
      <c r="D6" s="6" t="s">
        <v>7</v>
      </c>
      <c r="E6" s="33" t="s">
        <v>29</v>
      </c>
      <c r="F6" s="6" t="s">
        <v>5</v>
      </c>
      <c r="G6" s="6" t="s">
        <v>6</v>
      </c>
      <c r="H6" s="6" t="s">
        <v>7</v>
      </c>
      <c r="I6" s="33" t="s">
        <v>29</v>
      </c>
      <c r="J6" s="6" t="s">
        <v>5</v>
      </c>
      <c r="K6" s="6" t="s">
        <v>6</v>
      </c>
      <c r="L6" s="6" t="s">
        <v>7</v>
      </c>
      <c r="M6" s="33" t="s">
        <v>29</v>
      </c>
      <c r="N6" s="7"/>
      <c r="O6" s="34" t="s">
        <v>29</v>
      </c>
      <c r="P6" s="5" t="s">
        <v>5</v>
      </c>
      <c r="Q6" s="6" t="s">
        <v>6</v>
      </c>
      <c r="R6" s="6" t="s">
        <v>7</v>
      </c>
      <c r="S6" s="33"/>
      <c r="T6" s="6" t="s">
        <v>5</v>
      </c>
      <c r="U6" s="6" t="s">
        <v>6</v>
      </c>
      <c r="V6" s="6" t="s">
        <v>7</v>
      </c>
      <c r="W6" s="33"/>
      <c r="X6" s="6" t="s">
        <v>5</v>
      </c>
      <c r="Y6" s="6" t="s">
        <v>6</v>
      </c>
      <c r="Z6" s="6" t="s">
        <v>7</v>
      </c>
      <c r="AA6" s="33"/>
      <c r="AB6" s="7"/>
      <c r="AC6" s="35" t="s">
        <v>29</v>
      </c>
      <c r="AD6" s="57" t="s">
        <v>3</v>
      </c>
      <c r="AE6" s="57" t="s">
        <v>4</v>
      </c>
    </row>
    <row r="7" spans="1:31" ht="21">
      <c r="A7" s="36" t="s">
        <v>12</v>
      </c>
      <c r="B7" s="18">
        <v>31492</v>
      </c>
      <c r="C7" s="17">
        <v>23997</v>
      </c>
      <c r="D7" s="17">
        <v>43</v>
      </c>
      <c r="E7" s="47">
        <f>SUM((C7+D7)*2)+B7</f>
        <v>79572</v>
      </c>
      <c r="F7" s="38">
        <v>223</v>
      </c>
      <c r="G7" s="17">
        <v>255</v>
      </c>
      <c r="H7" s="17">
        <v>0</v>
      </c>
      <c r="I7" s="47">
        <f>SUM((G7+H7)*2)+F7</f>
        <v>733</v>
      </c>
      <c r="J7" s="16">
        <v>0</v>
      </c>
      <c r="K7" s="15">
        <v>0</v>
      </c>
      <c r="L7" s="15">
        <v>0</v>
      </c>
      <c r="M7" s="37">
        <f aca="true" t="shared" si="0" ref="M7:M18">SUM((K7+L7)*2)+J7</f>
        <v>0</v>
      </c>
      <c r="N7" s="50">
        <f>SUM(B7+C7+D7+F7+G7+H7+J7+K7+L7)</f>
        <v>56010</v>
      </c>
      <c r="O7" s="48">
        <f>SUM(E7+I7+M7)</f>
        <v>80305</v>
      </c>
      <c r="P7" s="11">
        <v>18758</v>
      </c>
      <c r="Q7" s="12">
        <v>9725</v>
      </c>
      <c r="R7" s="16">
        <v>0</v>
      </c>
      <c r="S7" s="47">
        <f>SUM((Q7+R7)*2)+P7</f>
        <v>38208</v>
      </c>
      <c r="T7" s="12">
        <v>397</v>
      </c>
      <c r="U7" s="12">
        <v>834</v>
      </c>
      <c r="V7" s="12">
        <v>5</v>
      </c>
      <c r="W7" s="47">
        <f>SUM((U7+V7)*2)+T7</f>
        <v>2075</v>
      </c>
      <c r="X7" s="13">
        <v>0</v>
      </c>
      <c r="Y7" s="14">
        <v>0</v>
      </c>
      <c r="Z7" s="14">
        <v>0</v>
      </c>
      <c r="AA7" s="37">
        <f>SUM((Y7+Z7)*2)+X7</f>
        <v>0</v>
      </c>
      <c r="AB7" s="50">
        <f>SUM(P7+Q7+R7+T7+U7+V7+X7+Y7+Z7)</f>
        <v>29719</v>
      </c>
      <c r="AC7" s="49">
        <f>SUM((Q7+R7+U7+V7+Y7+Z7)*2)+(P7+T7+X7)</f>
        <v>40283</v>
      </c>
      <c r="AD7" s="54">
        <f aca="true" t="shared" si="1" ref="AD7:AE18">SUM(N7+AB7)</f>
        <v>85729</v>
      </c>
      <c r="AE7" s="55">
        <f t="shared" si="1"/>
        <v>120588</v>
      </c>
    </row>
    <row r="8" spans="1:31" ht="21">
      <c r="A8" s="39" t="s">
        <v>13</v>
      </c>
      <c r="B8" s="11">
        <v>24585</v>
      </c>
      <c r="C8" s="12">
        <v>17317</v>
      </c>
      <c r="D8" s="12">
        <v>21</v>
      </c>
      <c r="E8" s="60">
        <f aca="true" t="shared" si="2" ref="E8:E18">SUM((C8+D8)*2)+B8</f>
        <v>59261</v>
      </c>
      <c r="F8" s="40">
        <v>1015</v>
      </c>
      <c r="G8" s="12">
        <v>464</v>
      </c>
      <c r="H8" s="12">
        <v>0</v>
      </c>
      <c r="I8" s="47">
        <f aca="true" t="shared" si="3" ref="I8:I18">SUM((G8+H8)*2)+F8</f>
        <v>1943</v>
      </c>
      <c r="J8" s="12">
        <v>0</v>
      </c>
      <c r="K8" s="12">
        <v>0</v>
      </c>
      <c r="L8" s="12">
        <v>0</v>
      </c>
      <c r="M8" s="37">
        <f t="shared" si="0"/>
        <v>0</v>
      </c>
      <c r="N8" s="15">
        <f aca="true" t="shared" si="4" ref="N8:N18">SUM(B8+C8+D8+F8+G8+H8+J8+K8+L8)</f>
        <v>43402</v>
      </c>
      <c r="O8" s="48">
        <f aca="true" t="shared" si="5" ref="O8:O18">SUM(E8+I8+M8)</f>
        <v>61204</v>
      </c>
      <c r="P8" s="18">
        <v>21392</v>
      </c>
      <c r="Q8" s="12">
        <v>10912</v>
      </c>
      <c r="R8" s="12">
        <v>0</v>
      </c>
      <c r="S8" s="47">
        <f aca="true" t="shared" si="6" ref="S8:S18">SUM((Q8+R8)*2)+P8</f>
        <v>43216</v>
      </c>
      <c r="T8" s="12">
        <v>602</v>
      </c>
      <c r="U8" s="12">
        <v>539</v>
      </c>
      <c r="V8" s="12">
        <v>3</v>
      </c>
      <c r="W8" s="47">
        <f aca="true" t="shared" si="7" ref="W8:W18">SUM((U8+V8)*2)+T8</f>
        <v>1686</v>
      </c>
      <c r="X8" s="12">
        <v>0</v>
      </c>
      <c r="Y8" s="12">
        <v>0</v>
      </c>
      <c r="Z8" s="12">
        <v>0</v>
      </c>
      <c r="AA8" s="37">
        <f aca="true" t="shared" si="8" ref="AA8:AA18">SUM((Y8+Z8)*2)+X8</f>
        <v>0</v>
      </c>
      <c r="AB8" s="15">
        <f aca="true" t="shared" si="9" ref="AB8:AB18">SUM(P8+Q8+R8+T8+U8+V8+X8+Y8+Z8)</f>
        <v>33448</v>
      </c>
      <c r="AC8" s="49">
        <f>SUM((Q8+R8+U8+V8+Y8+Z8)*2)+(P8+T8+X8)</f>
        <v>44902</v>
      </c>
      <c r="AD8" s="19">
        <f t="shared" si="1"/>
        <v>76850</v>
      </c>
      <c r="AE8" s="52">
        <f t="shared" si="1"/>
        <v>106106</v>
      </c>
    </row>
    <row r="9" spans="1:31" ht="21">
      <c r="A9" s="39" t="s">
        <v>14</v>
      </c>
      <c r="B9" s="11">
        <v>29061</v>
      </c>
      <c r="C9" s="12">
        <v>20513</v>
      </c>
      <c r="D9" s="12">
        <v>24</v>
      </c>
      <c r="E9" s="60">
        <f t="shared" si="2"/>
        <v>70135</v>
      </c>
      <c r="F9" s="40">
        <v>1148</v>
      </c>
      <c r="G9" s="12">
        <v>463</v>
      </c>
      <c r="H9" s="12">
        <v>0</v>
      </c>
      <c r="I9" s="47">
        <f t="shared" si="3"/>
        <v>2074</v>
      </c>
      <c r="J9" s="12">
        <v>0</v>
      </c>
      <c r="K9" s="12">
        <v>0</v>
      </c>
      <c r="L9" s="12">
        <v>0</v>
      </c>
      <c r="M9" s="37">
        <f t="shared" si="0"/>
        <v>0</v>
      </c>
      <c r="N9" s="15">
        <f t="shared" si="4"/>
        <v>51209</v>
      </c>
      <c r="O9" s="48">
        <f t="shared" si="5"/>
        <v>72209</v>
      </c>
      <c r="P9" s="11">
        <v>24390</v>
      </c>
      <c r="Q9" s="12">
        <v>13369</v>
      </c>
      <c r="R9" s="12">
        <v>4</v>
      </c>
      <c r="S9" s="47">
        <f t="shared" si="6"/>
        <v>51136</v>
      </c>
      <c r="T9" s="12">
        <v>312</v>
      </c>
      <c r="U9" s="12">
        <v>319</v>
      </c>
      <c r="V9" s="12">
        <v>2</v>
      </c>
      <c r="W9" s="47">
        <f t="shared" si="7"/>
        <v>954</v>
      </c>
      <c r="X9" s="12">
        <v>0</v>
      </c>
      <c r="Y9" s="12">
        <v>0</v>
      </c>
      <c r="Z9" s="12">
        <v>0</v>
      </c>
      <c r="AA9" s="37">
        <f t="shared" si="8"/>
        <v>0</v>
      </c>
      <c r="AB9" s="15">
        <f t="shared" si="9"/>
        <v>38396</v>
      </c>
      <c r="AC9" s="49">
        <f aca="true" t="shared" si="10" ref="AC9:AC17">SUM((Q9+R9+U9+V9+Y9+Z9)*2)+(P9+T9+X9)</f>
        <v>52090</v>
      </c>
      <c r="AD9" s="19">
        <f t="shared" si="1"/>
        <v>89605</v>
      </c>
      <c r="AE9" s="52">
        <f t="shared" si="1"/>
        <v>124299</v>
      </c>
    </row>
    <row r="10" spans="1:31" ht="21">
      <c r="A10" s="39" t="s">
        <v>15</v>
      </c>
      <c r="B10" s="11">
        <v>30892</v>
      </c>
      <c r="C10" s="12">
        <v>22588</v>
      </c>
      <c r="D10" s="12">
        <v>41</v>
      </c>
      <c r="E10" s="60">
        <f t="shared" si="2"/>
        <v>76150</v>
      </c>
      <c r="F10" s="40">
        <v>461</v>
      </c>
      <c r="G10" s="12">
        <v>313</v>
      </c>
      <c r="H10" s="12">
        <v>0</v>
      </c>
      <c r="I10" s="47">
        <f t="shared" si="3"/>
        <v>1087</v>
      </c>
      <c r="J10" s="12">
        <v>0</v>
      </c>
      <c r="K10" s="12">
        <v>0</v>
      </c>
      <c r="L10" s="12">
        <v>0</v>
      </c>
      <c r="M10" s="37">
        <f t="shared" si="0"/>
        <v>0</v>
      </c>
      <c r="N10" s="15">
        <f t="shared" si="4"/>
        <v>54295</v>
      </c>
      <c r="O10" s="48">
        <f t="shared" si="5"/>
        <v>77237</v>
      </c>
      <c r="P10" s="11">
        <v>18136</v>
      </c>
      <c r="Q10" s="12">
        <v>10023</v>
      </c>
      <c r="R10" s="12">
        <v>0</v>
      </c>
      <c r="S10" s="47">
        <f t="shared" si="6"/>
        <v>38182</v>
      </c>
      <c r="T10" s="12">
        <v>589</v>
      </c>
      <c r="U10" s="12">
        <v>1157</v>
      </c>
      <c r="V10" s="12">
        <v>0</v>
      </c>
      <c r="W10" s="47">
        <f t="shared" si="7"/>
        <v>2903</v>
      </c>
      <c r="X10" s="12">
        <v>0</v>
      </c>
      <c r="Y10" s="12">
        <v>0</v>
      </c>
      <c r="Z10" s="12">
        <v>0</v>
      </c>
      <c r="AA10" s="37">
        <f t="shared" si="8"/>
        <v>0</v>
      </c>
      <c r="AB10" s="15">
        <f t="shared" si="9"/>
        <v>29905</v>
      </c>
      <c r="AC10" s="49">
        <f>SUM((Q10+R10+U10+V10+Y10+Z10)*2)+(P10+T10+X10)</f>
        <v>41085</v>
      </c>
      <c r="AD10" s="19">
        <f t="shared" si="1"/>
        <v>84200</v>
      </c>
      <c r="AE10" s="52">
        <f t="shared" si="1"/>
        <v>118322</v>
      </c>
    </row>
    <row r="11" spans="1:31" ht="21">
      <c r="A11" s="39" t="s">
        <v>16</v>
      </c>
      <c r="B11" s="20">
        <v>30688</v>
      </c>
      <c r="C11" s="12">
        <v>22184</v>
      </c>
      <c r="D11" s="12">
        <v>35</v>
      </c>
      <c r="E11" s="60">
        <f t="shared" si="2"/>
        <v>75126</v>
      </c>
      <c r="F11" s="40">
        <v>127</v>
      </c>
      <c r="G11" s="12">
        <v>56</v>
      </c>
      <c r="H11" s="12">
        <v>0</v>
      </c>
      <c r="I11" s="47">
        <f t="shared" si="3"/>
        <v>239</v>
      </c>
      <c r="J11" s="12">
        <v>0</v>
      </c>
      <c r="K11" s="12">
        <v>0</v>
      </c>
      <c r="L11" s="12">
        <v>0</v>
      </c>
      <c r="M11" s="37">
        <f t="shared" si="0"/>
        <v>0</v>
      </c>
      <c r="N11" s="15">
        <f t="shared" si="4"/>
        <v>53090</v>
      </c>
      <c r="O11" s="48">
        <f t="shared" si="5"/>
        <v>75365</v>
      </c>
      <c r="P11" s="11">
        <v>21309</v>
      </c>
      <c r="Q11" s="12">
        <v>12034</v>
      </c>
      <c r="R11" s="12">
        <v>0</v>
      </c>
      <c r="S11" s="47">
        <f t="shared" si="6"/>
        <v>45377</v>
      </c>
      <c r="T11" s="12">
        <v>535</v>
      </c>
      <c r="U11" s="12">
        <v>1280</v>
      </c>
      <c r="V11" s="12">
        <v>3</v>
      </c>
      <c r="W11" s="47">
        <f t="shared" si="7"/>
        <v>3101</v>
      </c>
      <c r="X11" s="12">
        <v>0</v>
      </c>
      <c r="Y11" s="12">
        <v>0</v>
      </c>
      <c r="Z11" s="12">
        <v>0</v>
      </c>
      <c r="AA11" s="37">
        <f t="shared" si="8"/>
        <v>0</v>
      </c>
      <c r="AB11" s="15">
        <f t="shared" si="9"/>
        <v>35161</v>
      </c>
      <c r="AC11" s="49">
        <f t="shared" si="10"/>
        <v>48478</v>
      </c>
      <c r="AD11" s="19">
        <f t="shared" si="1"/>
        <v>88251</v>
      </c>
      <c r="AE11" s="52">
        <f t="shared" si="1"/>
        <v>123843</v>
      </c>
    </row>
    <row r="12" spans="1:31" ht="21">
      <c r="A12" s="39" t="s">
        <v>17</v>
      </c>
      <c r="B12" s="11">
        <v>31069</v>
      </c>
      <c r="C12" s="12">
        <v>21943</v>
      </c>
      <c r="D12" s="12">
        <v>56</v>
      </c>
      <c r="E12" s="60">
        <f t="shared" si="2"/>
        <v>75067</v>
      </c>
      <c r="F12" s="40">
        <v>161</v>
      </c>
      <c r="G12" s="12">
        <v>44</v>
      </c>
      <c r="H12" s="12">
        <v>0</v>
      </c>
      <c r="I12" s="47">
        <f t="shared" si="3"/>
        <v>249</v>
      </c>
      <c r="J12" s="12">
        <v>0</v>
      </c>
      <c r="K12" s="12">
        <v>0</v>
      </c>
      <c r="L12" s="12">
        <v>0</v>
      </c>
      <c r="M12" s="37">
        <f t="shared" si="0"/>
        <v>0</v>
      </c>
      <c r="N12" s="15">
        <f t="shared" si="4"/>
        <v>53273</v>
      </c>
      <c r="O12" s="48">
        <f t="shared" si="5"/>
        <v>75316</v>
      </c>
      <c r="P12" s="11">
        <v>20915</v>
      </c>
      <c r="Q12" s="12">
        <v>12941</v>
      </c>
      <c r="R12" s="12">
        <v>0</v>
      </c>
      <c r="S12" s="47">
        <f t="shared" si="6"/>
        <v>46797</v>
      </c>
      <c r="T12" s="12">
        <v>1503</v>
      </c>
      <c r="U12" s="12">
        <v>1769</v>
      </c>
      <c r="V12" s="12">
        <v>3</v>
      </c>
      <c r="W12" s="47">
        <f t="shared" si="7"/>
        <v>5047</v>
      </c>
      <c r="X12" s="12">
        <v>0</v>
      </c>
      <c r="Y12" s="12">
        <v>0</v>
      </c>
      <c r="Z12" s="12">
        <v>0</v>
      </c>
      <c r="AA12" s="37">
        <f t="shared" si="8"/>
        <v>0</v>
      </c>
      <c r="AB12" s="15">
        <f t="shared" si="9"/>
        <v>37131</v>
      </c>
      <c r="AC12" s="49">
        <f t="shared" si="10"/>
        <v>51844</v>
      </c>
      <c r="AD12" s="19">
        <f t="shared" si="1"/>
        <v>90404</v>
      </c>
      <c r="AE12" s="52">
        <f t="shared" si="1"/>
        <v>127160</v>
      </c>
    </row>
    <row r="13" spans="1:31" ht="21">
      <c r="A13" s="39" t="s">
        <v>18</v>
      </c>
      <c r="B13" s="11">
        <v>31359</v>
      </c>
      <c r="C13" s="12">
        <v>22036</v>
      </c>
      <c r="D13" s="12">
        <v>61</v>
      </c>
      <c r="E13" s="60">
        <f t="shared" si="2"/>
        <v>75553</v>
      </c>
      <c r="F13" s="40">
        <v>130</v>
      </c>
      <c r="G13" s="12">
        <v>58</v>
      </c>
      <c r="H13" s="12">
        <v>0</v>
      </c>
      <c r="I13" s="47">
        <f t="shared" si="3"/>
        <v>246</v>
      </c>
      <c r="J13" s="12">
        <v>0</v>
      </c>
      <c r="K13" s="12">
        <v>0</v>
      </c>
      <c r="L13" s="12">
        <v>0</v>
      </c>
      <c r="M13" s="37">
        <f t="shared" si="0"/>
        <v>0</v>
      </c>
      <c r="N13" s="15">
        <f t="shared" si="4"/>
        <v>53644</v>
      </c>
      <c r="O13" s="48">
        <f t="shared" si="5"/>
        <v>75799</v>
      </c>
      <c r="P13" s="11">
        <v>19875</v>
      </c>
      <c r="Q13" s="12">
        <v>12222</v>
      </c>
      <c r="R13" s="12">
        <v>0</v>
      </c>
      <c r="S13" s="47">
        <f t="shared" si="6"/>
        <v>44319</v>
      </c>
      <c r="T13" s="12">
        <v>933</v>
      </c>
      <c r="U13" s="12">
        <v>1918</v>
      </c>
      <c r="V13" s="12">
        <v>6</v>
      </c>
      <c r="W13" s="47">
        <f t="shared" si="7"/>
        <v>4781</v>
      </c>
      <c r="X13" s="12">
        <v>0</v>
      </c>
      <c r="Y13" s="12">
        <v>0</v>
      </c>
      <c r="Z13" s="12">
        <v>0</v>
      </c>
      <c r="AA13" s="37">
        <f t="shared" si="8"/>
        <v>0</v>
      </c>
      <c r="AB13" s="15">
        <f t="shared" si="9"/>
        <v>34954</v>
      </c>
      <c r="AC13" s="49">
        <f t="shared" si="10"/>
        <v>49100</v>
      </c>
      <c r="AD13" s="19">
        <f t="shared" si="1"/>
        <v>88598</v>
      </c>
      <c r="AE13" s="52">
        <f t="shared" si="1"/>
        <v>124899</v>
      </c>
    </row>
    <row r="14" spans="1:31" ht="21">
      <c r="A14" s="39" t="s">
        <v>19</v>
      </c>
      <c r="B14" s="11">
        <v>28621</v>
      </c>
      <c r="C14" s="12">
        <v>20238</v>
      </c>
      <c r="D14" s="12">
        <v>39</v>
      </c>
      <c r="E14" s="60">
        <f t="shared" si="2"/>
        <v>69175</v>
      </c>
      <c r="F14" s="40">
        <v>144</v>
      </c>
      <c r="G14" s="12">
        <v>168</v>
      </c>
      <c r="H14" s="12">
        <v>0</v>
      </c>
      <c r="I14" s="47">
        <f t="shared" si="3"/>
        <v>480</v>
      </c>
      <c r="J14" s="12">
        <v>0</v>
      </c>
      <c r="K14" s="12">
        <v>0</v>
      </c>
      <c r="L14" s="12">
        <v>0</v>
      </c>
      <c r="M14" s="37">
        <f t="shared" si="0"/>
        <v>0</v>
      </c>
      <c r="N14" s="15">
        <f t="shared" si="4"/>
        <v>49210</v>
      </c>
      <c r="O14" s="48">
        <f t="shared" si="5"/>
        <v>69655</v>
      </c>
      <c r="P14" s="11">
        <v>20925</v>
      </c>
      <c r="Q14" s="12">
        <v>11506</v>
      </c>
      <c r="R14" s="12">
        <v>1</v>
      </c>
      <c r="S14" s="47">
        <f t="shared" si="6"/>
        <v>43939</v>
      </c>
      <c r="T14" s="12">
        <v>756</v>
      </c>
      <c r="U14" s="12">
        <v>1589</v>
      </c>
      <c r="V14" s="12">
        <v>7</v>
      </c>
      <c r="W14" s="47">
        <f t="shared" si="7"/>
        <v>3948</v>
      </c>
      <c r="X14" s="12">
        <v>0</v>
      </c>
      <c r="Y14" s="12">
        <v>0</v>
      </c>
      <c r="Z14" s="12">
        <v>0</v>
      </c>
      <c r="AA14" s="37">
        <f t="shared" si="8"/>
        <v>0</v>
      </c>
      <c r="AB14" s="15">
        <f t="shared" si="9"/>
        <v>34784</v>
      </c>
      <c r="AC14" s="49">
        <f t="shared" si="10"/>
        <v>47887</v>
      </c>
      <c r="AD14" s="19">
        <f t="shared" si="1"/>
        <v>83994</v>
      </c>
      <c r="AE14" s="52">
        <f t="shared" si="1"/>
        <v>117542</v>
      </c>
    </row>
    <row r="15" spans="1:31" ht="21">
      <c r="A15" s="39" t="s">
        <v>20</v>
      </c>
      <c r="B15" s="11">
        <v>29187</v>
      </c>
      <c r="C15" s="12">
        <v>21467</v>
      </c>
      <c r="D15" s="12">
        <v>35</v>
      </c>
      <c r="E15" s="60">
        <f t="shared" si="2"/>
        <v>72191</v>
      </c>
      <c r="F15" s="40">
        <v>271</v>
      </c>
      <c r="G15" s="12">
        <v>196</v>
      </c>
      <c r="H15" s="12">
        <v>0</v>
      </c>
      <c r="I15" s="47">
        <f t="shared" si="3"/>
        <v>663</v>
      </c>
      <c r="J15" s="21">
        <v>0</v>
      </c>
      <c r="K15" s="12">
        <v>0</v>
      </c>
      <c r="L15" s="12">
        <v>0</v>
      </c>
      <c r="M15" s="37">
        <f t="shared" si="0"/>
        <v>0</v>
      </c>
      <c r="N15" s="15">
        <f t="shared" si="4"/>
        <v>51156</v>
      </c>
      <c r="O15" s="48">
        <f t="shared" si="5"/>
        <v>72854</v>
      </c>
      <c r="P15" s="22">
        <v>20919</v>
      </c>
      <c r="Q15" s="12">
        <v>11996</v>
      </c>
      <c r="R15" s="12">
        <v>0</v>
      </c>
      <c r="S15" s="47">
        <f t="shared" si="6"/>
        <v>44911</v>
      </c>
      <c r="T15" s="12">
        <v>452</v>
      </c>
      <c r="U15" s="12">
        <v>2106</v>
      </c>
      <c r="V15" s="12">
        <v>4</v>
      </c>
      <c r="W15" s="47">
        <f t="shared" si="7"/>
        <v>4672</v>
      </c>
      <c r="X15" s="12">
        <v>0</v>
      </c>
      <c r="Y15" s="12">
        <v>0</v>
      </c>
      <c r="Z15" s="12">
        <v>0</v>
      </c>
      <c r="AA15" s="37">
        <f t="shared" si="8"/>
        <v>0</v>
      </c>
      <c r="AB15" s="15">
        <f t="shared" si="9"/>
        <v>35477</v>
      </c>
      <c r="AC15" s="49">
        <f t="shared" si="10"/>
        <v>49583</v>
      </c>
      <c r="AD15" s="19">
        <f t="shared" si="1"/>
        <v>86633</v>
      </c>
      <c r="AE15" s="52">
        <f t="shared" si="1"/>
        <v>122437</v>
      </c>
    </row>
    <row r="16" spans="1:31" ht="21">
      <c r="A16" s="39" t="s">
        <v>21</v>
      </c>
      <c r="B16" s="11">
        <v>29610</v>
      </c>
      <c r="C16" s="12">
        <v>21354</v>
      </c>
      <c r="D16" s="12">
        <v>52</v>
      </c>
      <c r="E16" s="60">
        <f t="shared" si="2"/>
        <v>72422</v>
      </c>
      <c r="F16" s="40">
        <v>666</v>
      </c>
      <c r="G16" s="12">
        <v>209</v>
      </c>
      <c r="H16" s="12">
        <v>0</v>
      </c>
      <c r="I16" s="47">
        <f t="shared" si="3"/>
        <v>1084</v>
      </c>
      <c r="J16" s="21">
        <v>0</v>
      </c>
      <c r="K16" s="12">
        <v>0</v>
      </c>
      <c r="L16" s="12"/>
      <c r="M16" s="37">
        <f t="shared" si="0"/>
        <v>0</v>
      </c>
      <c r="N16" s="15">
        <f t="shared" si="4"/>
        <v>51891</v>
      </c>
      <c r="O16" s="48">
        <f t="shared" si="5"/>
        <v>73506</v>
      </c>
      <c r="P16" s="22">
        <v>21650</v>
      </c>
      <c r="Q16" s="12">
        <v>13525</v>
      </c>
      <c r="R16" s="12">
        <v>0</v>
      </c>
      <c r="S16" s="47">
        <f t="shared" si="6"/>
        <v>48700</v>
      </c>
      <c r="T16" s="12">
        <v>619</v>
      </c>
      <c r="U16" s="12">
        <v>1216</v>
      </c>
      <c r="V16" s="12">
        <v>17</v>
      </c>
      <c r="W16" s="47">
        <f t="shared" si="7"/>
        <v>3085</v>
      </c>
      <c r="X16" s="12">
        <v>0</v>
      </c>
      <c r="Y16" s="12">
        <v>0</v>
      </c>
      <c r="Z16" s="12">
        <v>0</v>
      </c>
      <c r="AA16" s="37">
        <f t="shared" si="8"/>
        <v>0</v>
      </c>
      <c r="AB16" s="15">
        <f t="shared" si="9"/>
        <v>37027</v>
      </c>
      <c r="AC16" s="49">
        <f t="shared" si="10"/>
        <v>51785</v>
      </c>
      <c r="AD16" s="19">
        <f t="shared" si="1"/>
        <v>88918</v>
      </c>
      <c r="AE16" s="52">
        <f t="shared" si="1"/>
        <v>125291</v>
      </c>
    </row>
    <row r="17" spans="1:31" ht="21">
      <c r="A17" s="39" t="s">
        <v>22</v>
      </c>
      <c r="B17" s="11">
        <v>31291</v>
      </c>
      <c r="C17" s="12">
        <v>23543</v>
      </c>
      <c r="D17" s="12">
        <v>55</v>
      </c>
      <c r="E17" s="60">
        <f t="shared" si="2"/>
        <v>78487</v>
      </c>
      <c r="F17" s="40">
        <v>395</v>
      </c>
      <c r="G17" s="12">
        <v>74</v>
      </c>
      <c r="H17" s="12">
        <v>0</v>
      </c>
      <c r="I17" s="47">
        <f t="shared" si="3"/>
        <v>543</v>
      </c>
      <c r="J17" s="21">
        <v>0</v>
      </c>
      <c r="K17" s="12">
        <v>0</v>
      </c>
      <c r="L17" s="12">
        <v>0</v>
      </c>
      <c r="M17" s="37">
        <f t="shared" si="0"/>
        <v>0</v>
      </c>
      <c r="N17" s="15">
        <f t="shared" si="4"/>
        <v>55358</v>
      </c>
      <c r="O17" s="48">
        <f t="shared" si="5"/>
        <v>79030</v>
      </c>
      <c r="P17" s="11">
        <v>20922</v>
      </c>
      <c r="Q17" s="12">
        <v>13546</v>
      </c>
      <c r="R17" s="12">
        <v>0</v>
      </c>
      <c r="S17" s="47">
        <f t="shared" si="6"/>
        <v>48014</v>
      </c>
      <c r="T17" s="12">
        <v>247</v>
      </c>
      <c r="U17" s="12">
        <v>1246</v>
      </c>
      <c r="V17" s="12">
        <v>13</v>
      </c>
      <c r="W17" s="47">
        <f t="shared" si="7"/>
        <v>2765</v>
      </c>
      <c r="X17" s="12">
        <v>0</v>
      </c>
      <c r="Y17" s="12">
        <v>0</v>
      </c>
      <c r="Z17" s="12">
        <v>0</v>
      </c>
      <c r="AA17" s="37">
        <f t="shared" si="8"/>
        <v>0</v>
      </c>
      <c r="AB17" s="15">
        <f t="shared" si="9"/>
        <v>35974</v>
      </c>
      <c r="AC17" s="49">
        <f t="shared" si="10"/>
        <v>50779</v>
      </c>
      <c r="AD17" s="19">
        <f t="shared" si="1"/>
        <v>91332</v>
      </c>
      <c r="AE17" s="52">
        <f t="shared" si="1"/>
        <v>129809</v>
      </c>
    </row>
    <row r="18" spans="1:31" ht="21.75" thickBot="1">
      <c r="A18" s="39" t="s">
        <v>23</v>
      </c>
      <c r="B18" s="11">
        <v>0</v>
      </c>
      <c r="C18" s="12">
        <v>0</v>
      </c>
      <c r="D18" s="12">
        <v>0</v>
      </c>
      <c r="E18" s="61">
        <f t="shared" si="2"/>
        <v>0</v>
      </c>
      <c r="F18" s="41">
        <v>0</v>
      </c>
      <c r="G18" s="12">
        <v>0</v>
      </c>
      <c r="H18" s="12">
        <v>0</v>
      </c>
      <c r="I18" s="47">
        <f t="shared" si="3"/>
        <v>0</v>
      </c>
      <c r="J18" s="23">
        <v>0</v>
      </c>
      <c r="K18" s="23">
        <v>0</v>
      </c>
      <c r="L18" s="23">
        <v>0</v>
      </c>
      <c r="M18" s="37">
        <f t="shared" si="0"/>
        <v>0</v>
      </c>
      <c r="N18" s="15">
        <f t="shared" si="4"/>
        <v>0</v>
      </c>
      <c r="O18" s="48">
        <f t="shared" si="5"/>
        <v>0</v>
      </c>
      <c r="P18" s="11">
        <v>0</v>
      </c>
      <c r="Q18" s="12">
        <v>0</v>
      </c>
      <c r="R18" s="12">
        <v>0</v>
      </c>
      <c r="S18" s="47">
        <f t="shared" si="6"/>
        <v>0</v>
      </c>
      <c r="T18" s="12">
        <v>0</v>
      </c>
      <c r="U18" s="12">
        <v>0</v>
      </c>
      <c r="V18" s="12">
        <v>0</v>
      </c>
      <c r="W18" s="47">
        <f t="shared" si="7"/>
        <v>0</v>
      </c>
      <c r="X18" s="12">
        <v>0</v>
      </c>
      <c r="Y18" s="12">
        <v>0</v>
      </c>
      <c r="Z18" s="12">
        <v>0</v>
      </c>
      <c r="AA18" s="37">
        <f t="shared" si="8"/>
        <v>0</v>
      </c>
      <c r="AB18" s="15">
        <f t="shared" si="9"/>
        <v>0</v>
      </c>
      <c r="AC18" s="51">
        <f>SUM((Q18+R18+U18+V18+Y18+Z18)*2)+(P18+T18+X18)</f>
        <v>0</v>
      </c>
      <c r="AD18" s="24">
        <f t="shared" si="1"/>
        <v>0</v>
      </c>
      <c r="AE18" s="53">
        <f t="shared" si="1"/>
        <v>0</v>
      </c>
    </row>
    <row r="19" spans="1:31" ht="21.75" thickBot="1">
      <c r="A19" s="42" t="s">
        <v>10</v>
      </c>
      <c r="B19" s="8">
        <f>SUM(B7:B18)</f>
        <v>327855</v>
      </c>
      <c r="C19" s="9">
        <f aca="true" t="shared" si="11" ref="C19:AE19">SUM(C7:C18)</f>
        <v>237180</v>
      </c>
      <c r="D19" s="9">
        <f t="shared" si="11"/>
        <v>462</v>
      </c>
      <c r="E19" s="43">
        <f>SUM(E7:E18)</f>
        <v>803139</v>
      </c>
      <c r="F19" s="9">
        <f t="shared" si="11"/>
        <v>4741</v>
      </c>
      <c r="G19" s="9">
        <f t="shared" si="11"/>
        <v>2300</v>
      </c>
      <c r="H19" s="9">
        <f t="shared" si="11"/>
        <v>0</v>
      </c>
      <c r="I19" s="44">
        <f>SUM(I7:I18)</f>
        <v>9341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572538</v>
      </c>
      <c r="O19" s="45">
        <f t="shared" si="11"/>
        <v>812480</v>
      </c>
      <c r="P19" s="9">
        <f t="shared" si="11"/>
        <v>229191</v>
      </c>
      <c r="Q19" s="9">
        <f t="shared" si="11"/>
        <v>131799</v>
      </c>
      <c r="R19" s="9">
        <f t="shared" si="11"/>
        <v>5</v>
      </c>
      <c r="S19" s="44">
        <f>SUM(S7:S18)</f>
        <v>492799</v>
      </c>
      <c r="T19" s="9">
        <f t="shared" si="11"/>
        <v>6945</v>
      </c>
      <c r="U19" s="9">
        <f t="shared" si="11"/>
        <v>13973</v>
      </c>
      <c r="V19" s="9">
        <f t="shared" si="11"/>
        <v>63</v>
      </c>
      <c r="W19" s="44">
        <f>SUM(W7:W18)</f>
        <v>35017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381976</v>
      </c>
      <c r="AC19" s="46">
        <f t="shared" si="11"/>
        <v>527816</v>
      </c>
      <c r="AD19" s="9">
        <f t="shared" si="11"/>
        <v>954514</v>
      </c>
      <c r="AE19" s="10">
        <f t="shared" si="11"/>
        <v>1340296</v>
      </c>
    </row>
    <row r="20" spans="1:31" ht="21.75" thickTop="1">
      <c r="A20" s="3"/>
      <c r="B20" s="1" t="s">
        <v>31</v>
      </c>
      <c r="C20" s="1"/>
      <c r="D20" s="1"/>
      <c r="E20" s="1"/>
      <c r="F20" s="1"/>
      <c r="G20" s="1"/>
      <c r="H20" s="25" t="s">
        <v>24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9">
    <mergeCell ref="B4:O4"/>
    <mergeCell ref="P4:AC4"/>
    <mergeCell ref="AD4:AE4"/>
    <mergeCell ref="B5:D5"/>
    <mergeCell ref="F5:H5"/>
    <mergeCell ref="J5:L5"/>
    <mergeCell ref="P5:R5"/>
    <mergeCell ref="T5:V5"/>
    <mergeCell ref="X5:Z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2019-07-15T03:31:18Z</cp:lastPrinted>
  <dcterms:created xsi:type="dcterms:W3CDTF">2009-01-22T03:21:31Z</dcterms:created>
  <dcterms:modified xsi:type="dcterms:W3CDTF">2019-12-20T09:14:33Z</dcterms:modified>
  <cp:category/>
  <cp:version/>
  <cp:contentType/>
  <cp:contentStatus/>
</cp:coreProperties>
</file>